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8610"/>
  </bookViews>
  <sheets>
    <sheet name="Лист5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J2" i="5" l="1"/>
  <c r="BK2" i="5" s="1"/>
  <c r="BF2" i="5"/>
  <c r="BG2" i="5" s="1"/>
  <c r="BB2" i="5"/>
  <c r="BC2" i="5" s="1"/>
  <c r="AW2" i="5"/>
  <c r="AX2" i="5" s="1"/>
  <c r="AS2" i="5"/>
  <c r="AT2" i="5" s="1"/>
  <c r="AO2" i="5"/>
  <c r="AP2" i="5" s="1"/>
  <c r="AK2" i="5"/>
  <c r="AL2" i="5" s="1"/>
  <c r="AG2" i="5"/>
  <c r="AE2" i="5"/>
  <c r="AA2" i="5"/>
  <c r="AB2" i="5" s="1"/>
  <c r="AC2" i="5" s="1"/>
  <c r="X2" i="5"/>
  <c r="S2" i="5"/>
  <c r="T2" i="5" s="1"/>
  <c r="O2" i="5"/>
  <c r="P2" i="5" s="1"/>
  <c r="U2" i="5" s="1"/>
  <c r="H2" i="5"/>
  <c r="I2" i="5" s="1"/>
  <c r="D2" i="5"/>
  <c r="E2" i="5" s="1"/>
  <c r="J2" i="5" l="1"/>
  <c r="AY2" i="5"/>
  <c r="BL2" i="5"/>
  <c r="V2" i="5"/>
  <c r="BM2" i="5" s="1"/>
</calcChain>
</file>

<file path=xl/sharedStrings.xml><?xml version="1.0" encoding="utf-8"?>
<sst xmlns="http://schemas.openxmlformats.org/spreadsheetml/2006/main" count="66" uniqueCount="61">
  <si>
    <t>МКОУ СОШ № 2 г. Малмыжа</t>
  </si>
  <si>
    <t>показатель 1.3.2</t>
  </si>
  <si>
    <t>показатель 1.1.1</t>
  </si>
  <si>
    <t>округление</t>
  </si>
  <si>
    <t>показатель 1.1.2</t>
  </si>
  <si>
    <t>показатель 1.1.</t>
  </si>
  <si>
    <t>показатель1.2.</t>
  </si>
  <si>
    <t>показатель1.3.1</t>
  </si>
  <si>
    <t>значение 1.3.</t>
  </si>
  <si>
    <t>итого по 1 группе показателей</t>
  </si>
  <si>
    <t>показатель 2.1</t>
  </si>
  <si>
    <t>показатель 2.3.</t>
  </si>
  <si>
    <t>Итого по 2 критерию</t>
  </si>
  <si>
    <t>показатель 3.1</t>
  </si>
  <si>
    <t>показатель 3.2</t>
  </si>
  <si>
    <t>показатель 3.3</t>
  </si>
  <si>
    <t>округл 3.3</t>
  </si>
  <si>
    <t>итого по 3 критерию</t>
  </si>
  <si>
    <t>показатель 4.1.</t>
  </si>
  <si>
    <t>окру 4.1</t>
  </si>
  <si>
    <t>показ 4.2.</t>
  </si>
  <si>
    <t>округл 4.2</t>
  </si>
  <si>
    <t>показ. 4.3</t>
  </si>
  <si>
    <t>округл 4.3</t>
  </si>
  <si>
    <t>итого по 4 критерию</t>
  </si>
  <si>
    <t>показ 5.1</t>
  </si>
  <si>
    <t>округл</t>
  </si>
  <si>
    <t>показ 5.2</t>
  </si>
  <si>
    <t>округл 5.2.</t>
  </si>
  <si>
    <t>показ 5.3</t>
  </si>
  <si>
    <t>округл 5.3</t>
  </si>
  <si>
    <t>итого по 5 критерию</t>
  </si>
  <si>
    <t>Итого</t>
  </si>
  <si>
    <t>1.1.1. единиц информации (Стенд)</t>
  </si>
  <si>
    <t>1.1.1.Количество материалов(Стенд)</t>
  </si>
  <si>
    <t>1.1.2.Единиц информации (Сайт)</t>
  </si>
  <si>
    <t>1.1.2.Количество материалов (сайт)</t>
  </si>
  <si>
    <t>1.2.1.Количество функционирующих дистанционных способов взаимодействия</t>
  </si>
  <si>
    <t>1.3.1. кол-во анкет всего</t>
  </si>
  <si>
    <t>1.3.1.Число удовлетворенных информацией на стендах</t>
  </si>
  <si>
    <t>1.3.2.Число удовлетворенных информацией на сайтах</t>
  </si>
  <si>
    <t>2.1.1 Количество комфортных условий для предоставления услуг</t>
  </si>
  <si>
    <t>2.3.1 Число удовлетворенных комфортностью предоставления услу</t>
  </si>
  <si>
    <t xml:space="preserve">3.1.1. Количество условий доступности организации для инвалидов </t>
  </si>
  <si>
    <t>3.2.1 Количество условий доступности, позволяющих инвалидам получать услуги наравне с другими</t>
  </si>
  <si>
    <t>3.3.1.числу опрошенных получателей услуг- инвалидов</t>
  </si>
  <si>
    <t>4.1.1.Число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</si>
  <si>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4.2.1.Число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</si>
  <si>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4.3.1. 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</si>
  <si>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5.1.1.Число получателей услуг, которые готовы рекомендовать организацию родственникам и знакомым</t>
  </si>
  <si>
    <t>5.2.1.Число получателей услуг, удовлетворенных организационными условиями предоставления услуг</t>
  </si>
  <si>
    <t>5.3.1.Число получателей услуг, удовлетворенных в целом условиями оказания услуг в организации социальной сферы</t>
  </si>
  <si>
    <t>1.3.2. кол-во анкет всего</t>
  </si>
  <si>
    <t>2.3.1. кол-во анкет всего</t>
  </si>
  <si>
    <t>4.1.1. кол-во анкет всего</t>
  </si>
  <si>
    <t>4.2.1. кол-во анкет всего</t>
  </si>
  <si>
    <t>4.3.1. кол-во анкет всего</t>
  </si>
  <si>
    <t>5.1.1. кол-во анкет всего</t>
  </si>
  <si>
    <t>5.2.1. кол-во анкет всего</t>
  </si>
  <si>
    <t>5.3.1. кол-во анкет всего</t>
  </si>
  <si>
    <t>3.3.1. Число получателей услуг-инвалидов, удовлетворенных доступностью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</si>
</sst>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"/>
  <sheetViews>
    <sheetView tabSelected="1" workbookViewId="0">
      <selection activeCell="F10" sqref="F10"/>
    </sheetView>
  </sheetViews>
  <sheetFormatPr defaultRowHeight="15" x14ac:dyDescent="0.25"/>
  <cols>
    <col min="1" max="1" width="30.42578125" customWidth="1"/>
  </cols>
  <sheetData>
    <row r="1" spans="1:66" ht="80.25" customHeight="1" x14ac:dyDescent="0.25">
      <c r="A1" s="1"/>
      <c r="B1" s="2" t="s">
        <v>33</v>
      </c>
      <c r="C1" s="2" t="s">
        <v>34</v>
      </c>
      <c r="D1" s="1" t="s">
        <v>2</v>
      </c>
      <c r="E1" s="1" t="s">
        <v>3</v>
      </c>
      <c r="F1" s="2" t="s">
        <v>35</v>
      </c>
      <c r="G1" s="2" t="s">
        <v>36</v>
      </c>
      <c r="H1" s="1" t="s">
        <v>4</v>
      </c>
      <c r="I1" s="1" t="s">
        <v>3</v>
      </c>
      <c r="J1" s="1" t="s">
        <v>5</v>
      </c>
      <c r="K1" s="2" t="s">
        <v>37</v>
      </c>
      <c r="L1" s="1" t="s">
        <v>6</v>
      </c>
      <c r="M1" s="2" t="s">
        <v>38</v>
      </c>
      <c r="N1" s="2" t="s">
        <v>39</v>
      </c>
      <c r="O1" s="1" t="s">
        <v>7</v>
      </c>
      <c r="P1" s="1" t="s">
        <v>3</v>
      </c>
      <c r="Q1" s="2" t="s">
        <v>52</v>
      </c>
      <c r="R1" s="2" t="s">
        <v>40</v>
      </c>
      <c r="S1" s="1" t="s">
        <v>1</v>
      </c>
      <c r="T1" s="1" t="s">
        <v>3</v>
      </c>
      <c r="U1" s="1" t="s">
        <v>8</v>
      </c>
      <c r="V1" s="2" t="s">
        <v>9</v>
      </c>
      <c r="W1" s="2" t="s">
        <v>41</v>
      </c>
      <c r="X1" s="1" t="s">
        <v>10</v>
      </c>
      <c r="Y1" s="2" t="s">
        <v>53</v>
      </c>
      <c r="Z1" s="2" t="s">
        <v>42</v>
      </c>
      <c r="AA1" s="1" t="s">
        <v>11</v>
      </c>
      <c r="AB1" s="1" t="s">
        <v>3</v>
      </c>
      <c r="AC1" s="2" t="s">
        <v>12</v>
      </c>
      <c r="AD1" s="2" t="s">
        <v>43</v>
      </c>
      <c r="AE1" s="1" t="s">
        <v>13</v>
      </c>
      <c r="AF1" s="2" t="s">
        <v>44</v>
      </c>
      <c r="AG1" s="1" t="s">
        <v>14</v>
      </c>
      <c r="AH1" s="2" t="s">
        <v>45</v>
      </c>
      <c r="AI1" s="2" t="s">
        <v>60</v>
      </c>
      <c r="AJ1" s="1" t="s">
        <v>15</v>
      </c>
      <c r="AK1" s="1" t="s">
        <v>16</v>
      </c>
      <c r="AL1" s="2" t="s">
        <v>17</v>
      </c>
      <c r="AM1" s="2" t="s">
        <v>54</v>
      </c>
      <c r="AN1" s="2" t="s">
        <v>46</v>
      </c>
      <c r="AO1" s="1" t="s">
        <v>18</v>
      </c>
      <c r="AP1" s="1" t="s">
        <v>19</v>
      </c>
      <c r="AQ1" s="2" t="s">
        <v>55</v>
      </c>
      <c r="AR1" s="2" t="s">
        <v>47</v>
      </c>
      <c r="AS1" s="1" t="s">
        <v>20</v>
      </c>
      <c r="AT1" s="1" t="s">
        <v>21</v>
      </c>
      <c r="AU1" s="2" t="s">
        <v>56</v>
      </c>
      <c r="AV1" s="2" t="s">
        <v>48</v>
      </c>
      <c r="AW1" s="1" t="s">
        <v>22</v>
      </c>
      <c r="AX1" s="1" t="s">
        <v>23</v>
      </c>
      <c r="AY1" s="2" t="s">
        <v>24</v>
      </c>
      <c r="AZ1" s="2" t="s">
        <v>57</v>
      </c>
      <c r="BA1" s="2" t="s">
        <v>49</v>
      </c>
      <c r="BB1" s="1" t="s">
        <v>25</v>
      </c>
      <c r="BC1" s="1" t="s">
        <v>26</v>
      </c>
      <c r="BD1" s="2" t="s">
        <v>58</v>
      </c>
      <c r="BE1" s="2" t="s">
        <v>50</v>
      </c>
      <c r="BF1" s="1" t="s">
        <v>27</v>
      </c>
      <c r="BG1" s="1" t="s">
        <v>28</v>
      </c>
      <c r="BH1" s="2" t="s">
        <v>59</v>
      </c>
      <c r="BI1" s="2" t="s">
        <v>51</v>
      </c>
      <c r="BJ1" s="1" t="s">
        <v>29</v>
      </c>
      <c r="BK1" s="1" t="s">
        <v>30</v>
      </c>
      <c r="BL1" s="2" t="s">
        <v>31</v>
      </c>
      <c r="BM1" s="2" t="s">
        <v>32</v>
      </c>
      <c r="BN1" s="1"/>
    </row>
    <row r="2" spans="1:66" ht="15.75" x14ac:dyDescent="0.25">
      <c r="A2" s="7" t="s">
        <v>0</v>
      </c>
      <c r="B2" s="3">
        <v>16</v>
      </c>
      <c r="C2" s="3">
        <v>14</v>
      </c>
      <c r="D2" s="4">
        <f t="shared" ref="D2" si="0">C2/16*100</f>
        <v>87.5</v>
      </c>
      <c r="E2" s="4">
        <f t="shared" ref="E2" si="1">ROUND(D2,0)</f>
        <v>88</v>
      </c>
      <c r="F2" s="5">
        <v>37</v>
      </c>
      <c r="G2" s="5">
        <v>37</v>
      </c>
      <c r="H2" s="4">
        <f t="shared" ref="H2" si="2">G2/37*100</f>
        <v>100</v>
      </c>
      <c r="I2" s="4">
        <f t="shared" ref="I2" si="3">ROUND(H2,0)</f>
        <v>100</v>
      </c>
      <c r="J2" s="4">
        <f t="shared" ref="J2" si="4">(E2+I2)/2</f>
        <v>94</v>
      </c>
      <c r="K2" s="3">
        <v>4</v>
      </c>
      <c r="L2" s="4">
        <v>30</v>
      </c>
      <c r="M2" s="5">
        <v>167</v>
      </c>
      <c r="N2" s="5">
        <v>166</v>
      </c>
      <c r="O2" s="4">
        <f t="shared" ref="O2" si="5">N2/M2*100</f>
        <v>99.401197604790411</v>
      </c>
      <c r="P2" s="4">
        <f t="shared" ref="P2" si="6">ROUND(O2,0)</f>
        <v>99</v>
      </c>
      <c r="Q2" s="5">
        <v>167</v>
      </c>
      <c r="R2" s="5">
        <v>166</v>
      </c>
      <c r="S2" s="4">
        <f t="shared" ref="S2" si="7">R2/M2*100</f>
        <v>99.401197604790411</v>
      </c>
      <c r="T2" s="4">
        <f t="shared" ref="T2" si="8">ROUND(S2,0)</f>
        <v>99</v>
      </c>
      <c r="U2" s="4">
        <f t="shared" ref="U2" si="9">(P2+T2)/2</f>
        <v>99</v>
      </c>
      <c r="V2" s="4">
        <f t="shared" ref="V2" si="10">J2*0.3+L2+U2*0.4</f>
        <v>97.800000000000011</v>
      </c>
      <c r="W2" s="3">
        <v>5</v>
      </c>
      <c r="X2" s="4">
        <f t="shared" ref="X2" si="11">W2*20</f>
        <v>100</v>
      </c>
      <c r="Y2" s="5">
        <v>167</v>
      </c>
      <c r="Z2" s="5">
        <v>166</v>
      </c>
      <c r="AA2" s="4">
        <f t="shared" ref="AA2" si="12">Z2/M2*100</f>
        <v>99.401197604790411</v>
      </c>
      <c r="AB2" s="4">
        <f t="shared" ref="AB2" si="13">ROUND(AA2,0)</f>
        <v>99</v>
      </c>
      <c r="AC2" s="4">
        <f t="shared" ref="AC2" si="14">X2*0.5+AB2*0.5</f>
        <v>99.5</v>
      </c>
      <c r="AD2" s="6">
        <v>1</v>
      </c>
      <c r="AE2" s="4">
        <f t="shared" ref="AE2" si="15">AD2*20</f>
        <v>20</v>
      </c>
      <c r="AF2" s="6">
        <v>2</v>
      </c>
      <c r="AG2" s="4">
        <f t="shared" ref="AG2" si="16">AF2*20</f>
        <v>40</v>
      </c>
      <c r="AH2" s="5">
        <v>0</v>
      </c>
      <c r="AI2" s="5">
        <v>0</v>
      </c>
      <c r="AJ2" s="4">
        <v>0</v>
      </c>
      <c r="AK2" s="4">
        <f t="shared" ref="AK2" si="17">ROUND(AJ2,0)</f>
        <v>0</v>
      </c>
      <c r="AL2" s="4">
        <f t="shared" ref="AL2" si="18">AE2*0.3+AG2*0.4+AK2*0.3</f>
        <v>22</v>
      </c>
      <c r="AM2" s="5">
        <v>167</v>
      </c>
      <c r="AN2" s="5">
        <v>166</v>
      </c>
      <c r="AO2" s="4">
        <f t="shared" ref="AO2" si="19">AN2/M2*100</f>
        <v>99.401197604790411</v>
      </c>
      <c r="AP2" s="4">
        <f t="shared" ref="AP2" si="20">ROUND(AO2,0)</f>
        <v>99</v>
      </c>
      <c r="AQ2" s="5">
        <v>167</v>
      </c>
      <c r="AR2" s="5">
        <v>166</v>
      </c>
      <c r="AS2" s="4">
        <f t="shared" ref="AS2" si="21">AR2/M2*100</f>
        <v>99.401197604790411</v>
      </c>
      <c r="AT2" s="4">
        <f t="shared" ref="AT2" si="22">ROUND(AS2,0)</f>
        <v>99</v>
      </c>
      <c r="AU2" s="5">
        <v>167</v>
      </c>
      <c r="AV2" s="5">
        <v>166</v>
      </c>
      <c r="AW2" s="4">
        <f t="shared" ref="AW2" si="23">AV2/M2*100</f>
        <v>99.401197604790411</v>
      </c>
      <c r="AX2" s="4">
        <f t="shared" ref="AX2" si="24">ROUND(AW2,0)</f>
        <v>99</v>
      </c>
      <c r="AY2" s="4">
        <f t="shared" ref="AY2" si="25">AP2*0.4+AT2*0.4+AX2*0.2</f>
        <v>99</v>
      </c>
      <c r="AZ2" s="5">
        <v>167</v>
      </c>
      <c r="BA2" s="5">
        <v>166</v>
      </c>
      <c r="BB2" s="4">
        <f t="shared" ref="BB2" si="26">BA2/M2*100</f>
        <v>99.401197604790411</v>
      </c>
      <c r="BC2" s="4">
        <f t="shared" ref="BC2" si="27">ROUND(BB2,0)</f>
        <v>99</v>
      </c>
      <c r="BD2" s="5">
        <v>167</v>
      </c>
      <c r="BE2" s="5">
        <v>166</v>
      </c>
      <c r="BF2" s="4">
        <f t="shared" ref="BF2" si="28">BE2/M2*100</f>
        <v>99.401197604790411</v>
      </c>
      <c r="BG2" s="4">
        <f t="shared" ref="BG2" si="29">ROUND(BF2,0)</f>
        <v>99</v>
      </c>
      <c r="BH2" s="5">
        <v>167</v>
      </c>
      <c r="BI2" s="5">
        <v>166</v>
      </c>
      <c r="BJ2" s="4">
        <f t="shared" ref="BJ2" si="30">BI2/M2*100</f>
        <v>99.401197604790411</v>
      </c>
      <c r="BK2" s="4">
        <f t="shared" ref="BK2" si="31">ROUND(BJ2,0)</f>
        <v>99</v>
      </c>
      <c r="BL2" s="4">
        <f t="shared" ref="BL2" si="32">BC2*0.2+BG2*0.3+BK2*0.5</f>
        <v>99</v>
      </c>
      <c r="BM2" s="4">
        <f t="shared" ref="BM2" si="33">(V2+AC2+AL2+AY2+BL2)/5</f>
        <v>83.460000000000008</v>
      </c>
      <c r="BN2" s="7" t="s"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2019-12-17T17:07:51Z</dcterms:modified>
</cp:coreProperties>
</file>